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2APP1\Users\Public\Documents\Отдел планирования и анализа расходов бюджета\Аппарат\на сайт\2024\"/>
    </mc:Choice>
  </mc:AlternateContent>
  <bookViews>
    <workbookView xWindow="0" yWindow="0" windowWidth="28800" windowHeight="12435"/>
  </bookViews>
  <sheets>
    <sheet name="01.01.2025" sheetId="1" r:id="rId1"/>
  </sheets>
  <definedNames>
    <definedName name="_xlnm.Print_Area" localSheetId="0">'01.01.2025'!$A$1:$K$36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J25" i="1"/>
  <c r="H25" i="1"/>
  <c r="M25" i="1" s="1"/>
  <c r="D25" i="1"/>
  <c r="O24" i="1"/>
  <c r="N24" i="1"/>
  <c r="K24" i="1"/>
  <c r="P24" i="1" s="1"/>
  <c r="F24" i="1"/>
  <c r="B24" i="1" s="1"/>
  <c r="N23" i="1"/>
  <c r="G23" i="1"/>
  <c r="B23" i="1"/>
  <c r="P22" i="1"/>
  <c r="O22" i="1"/>
  <c r="N22" i="1"/>
  <c r="G22" i="1"/>
  <c r="B22" i="1"/>
  <c r="P21" i="1"/>
  <c r="O21" i="1"/>
  <c r="N21" i="1"/>
  <c r="K21" i="1"/>
  <c r="G21" i="1"/>
  <c r="B21" i="1"/>
  <c r="O20" i="1"/>
  <c r="N20" i="1"/>
  <c r="G20" i="1"/>
  <c r="B20" i="1"/>
  <c r="P19" i="1"/>
  <c r="O19" i="1"/>
  <c r="N19" i="1"/>
  <c r="G19" i="1"/>
  <c r="B19" i="1"/>
  <c r="P18" i="1"/>
  <c r="O18" i="1"/>
  <c r="N18" i="1"/>
  <c r="G18" i="1"/>
  <c r="B18" i="1"/>
  <c r="P17" i="1"/>
  <c r="O17" i="1"/>
  <c r="N17" i="1"/>
  <c r="K17" i="1"/>
  <c r="G17" i="1"/>
  <c r="B17" i="1"/>
  <c r="O16" i="1"/>
  <c r="N16" i="1"/>
  <c r="G16" i="1"/>
  <c r="B16" i="1"/>
  <c r="K15" i="1"/>
  <c r="K25" i="1" s="1"/>
  <c r="J15" i="1"/>
  <c r="O15" i="1" s="1"/>
  <c r="I15" i="1"/>
  <c r="I25" i="1" s="1"/>
  <c r="N25" i="1" s="1"/>
  <c r="H15" i="1"/>
  <c r="M15" i="1" s="1"/>
  <c r="F15" i="1"/>
  <c r="E15" i="1"/>
  <c r="E25" i="1" s="1"/>
  <c r="D15" i="1"/>
  <c r="C15" i="1"/>
  <c r="C25" i="1" s="1"/>
  <c r="P14" i="1"/>
  <c r="G14" i="1"/>
  <c r="B14" i="1"/>
  <c r="P13" i="1"/>
  <c r="G13" i="1"/>
  <c r="B13" i="1"/>
  <c r="N12" i="1"/>
  <c r="G12" i="1"/>
  <c r="B12" i="1"/>
  <c r="O11" i="1"/>
  <c r="N11" i="1"/>
  <c r="M11" i="1"/>
  <c r="G11" i="1"/>
  <c r="G15" i="1" s="1"/>
  <c r="B11" i="1"/>
  <c r="O10" i="1"/>
  <c r="N10" i="1"/>
  <c r="M10" i="1"/>
  <c r="G10" i="1"/>
  <c r="B10" i="1"/>
  <c r="O9" i="1"/>
  <c r="N9" i="1"/>
  <c r="M9" i="1"/>
  <c r="G9" i="1"/>
  <c r="B9" i="1"/>
  <c r="O25" i="1" l="1"/>
  <c r="N15" i="1"/>
  <c r="P15" i="1"/>
  <c r="F25" i="1"/>
  <c r="P25" i="1" s="1"/>
  <c r="B15" i="1"/>
  <c r="B25" i="1" s="1"/>
  <c r="G24" i="1"/>
  <c r="G25" i="1" s="1"/>
</calcChain>
</file>

<file path=xl/sharedStrings.xml><?xml version="1.0" encoding="utf-8"?>
<sst xmlns="http://schemas.openxmlformats.org/spreadsheetml/2006/main" count="43" uniqueCount="36">
  <si>
    <t>Сведения о численности муниципальных служащих органов местного самоуправления, работников муниципальных учреждений 
МО "Город Майкоп" с указанием фактических расходов на оплату их труда
 на 01 января 2025 года</t>
  </si>
  <si>
    <t>Наименование органа местного самоуправления      
 (муниципального учреждения)</t>
  </si>
  <si>
    <t>Среднесписочная численность за отчетный период, чел.</t>
  </si>
  <si>
    <t>Фактические расходы на оплату труда служащих (работников) учреждений,  тыс. рублей</t>
  </si>
  <si>
    <t>Примечание</t>
  </si>
  <si>
    <t>Всего</t>
  </si>
  <si>
    <t>в том числе:</t>
  </si>
  <si>
    <t>муниципальные должности</t>
  </si>
  <si>
    <t>муниципальные служащие</t>
  </si>
  <si>
    <t>неотнесенные к муниципальной службе</t>
  </si>
  <si>
    <t>работники учреждений</t>
  </si>
  <si>
    <t>СНД</t>
  </si>
  <si>
    <t>КСП</t>
  </si>
  <si>
    <t>Администрация</t>
  </si>
  <si>
    <t>за счет субвенции</t>
  </si>
  <si>
    <t>МКУ "АТУ"</t>
  </si>
  <si>
    <t>Майкопские новости</t>
  </si>
  <si>
    <t xml:space="preserve">Администрация </t>
  </si>
  <si>
    <t>Управление архитектуры и градостроительства</t>
  </si>
  <si>
    <t>Комитет по физической культуре и спорту</t>
  </si>
  <si>
    <t>Управление по чрезвычайным ситуациям</t>
  </si>
  <si>
    <t>Финансовое управление</t>
  </si>
  <si>
    <t>Комитет по управлению имуществом</t>
  </si>
  <si>
    <t>Управление культуры</t>
  </si>
  <si>
    <t>Комитет по образованию</t>
  </si>
  <si>
    <t>Управление сельского хозяйства</t>
  </si>
  <si>
    <t>Управление ЖКХ и благоустройства</t>
  </si>
  <si>
    <t>Итого</t>
  </si>
  <si>
    <t>численность указывается фактическая</t>
  </si>
  <si>
    <t>только КОСГУ 211 по факту  (все,что начислили по сост.на 31 число)</t>
  </si>
  <si>
    <t>премия по смотр-конкурсу включается</t>
  </si>
  <si>
    <t>Руководитель Финансового управления администрации МО "Город Майкоп"</t>
  </si>
  <si>
    <t>Л.В. Ялина</t>
  </si>
  <si>
    <t>Начальник Финансового управления Администрации МО "Город Майкоп"</t>
  </si>
  <si>
    <t>Сагдакова А.Д.</t>
  </si>
  <si>
    <t>52-45-49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</si>
</sst>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0"/>
      <color theme="1"/>
      <name val="Arial Cyr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9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0" fillId="2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/>
    <xf numFmtId="164" fontId="0" fillId="0" borderId="0" xfId="0" applyNumberFormat="1" applyFont="1"/>
    <xf numFmtId="0" fontId="0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164" fontId="0" fillId="5" borderId="2" xfId="0" applyNumberFormat="1" applyFont="1" applyFill="1" applyBorder="1" applyAlignment="1">
      <alignment horizontal="center" vertical="center" wrapText="1"/>
    </xf>
    <xf numFmtId="164" fontId="0" fillId="4" borderId="2" xfId="0" applyNumberFormat="1" applyFont="1" applyFill="1" applyBorder="1" applyAlignment="1">
      <alignment horizontal="center" vertical="center" wrapText="1"/>
    </xf>
    <xf numFmtId="164" fontId="0" fillId="6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0" fillId="0" borderId="0" xfId="0" applyFont="1" applyFill="1"/>
    <xf numFmtId="0" fontId="5" fillId="6" borderId="2" xfId="0" applyFont="1" applyFill="1" applyBorder="1" applyAlignment="1">
      <alignment horizontal="left" vertical="center"/>
    </xf>
    <xf numFmtId="164" fontId="6" fillId="6" borderId="2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0" fillId="0" borderId="0" xfId="0" applyNumberFormat="1" applyFont="1"/>
    <xf numFmtId="0" fontId="2" fillId="2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1" fillId="0" borderId="0" xfId="0" applyFont="1" applyAlignment="1">
      <alignment horizontal="center" vertical="distributed" wrapText="1"/>
    </xf>
    <xf numFmtId="0" fontId="1" fillId="0" borderId="0" xfId="0" applyFont="1" applyAlignment="1">
      <alignment horizontal="center" vertical="distributed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view="pageBreakPreview" zoomScale="115" zoomScaleNormal="120" zoomScaleSheetLayoutView="11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35" sqref="G35"/>
    </sheetView>
  </sheetViews>
  <sheetFormatPr defaultRowHeight="12.75" x14ac:dyDescent="0.2"/>
  <cols>
    <col min="1" max="1" width="42.28515625" style="1" customWidth="1"/>
    <col min="2" max="2" width="9.28515625" style="1" bestFit="1" customWidth="1"/>
    <col min="3" max="3" width="15" style="1" customWidth="1"/>
    <col min="4" max="4" width="14.85546875" style="1" customWidth="1"/>
    <col min="5" max="5" width="14.42578125" style="1" customWidth="1"/>
    <col min="6" max="6" width="14" style="1" customWidth="1"/>
    <col min="7" max="7" width="14.140625" style="1" customWidth="1"/>
    <col min="8" max="8" width="14.85546875" style="1" customWidth="1"/>
    <col min="9" max="9" width="15.140625" style="1" customWidth="1"/>
    <col min="10" max="10" width="14.5703125" style="1" customWidth="1"/>
    <col min="11" max="11" width="14.85546875" style="1" customWidth="1"/>
    <col min="12" max="12" width="12.7109375" style="1" hidden="1" customWidth="1"/>
    <col min="13" max="15" width="9.140625" style="1"/>
    <col min="16" max="16" width="10" style="1" customWidth="1"/>
    <col min="17" max="16384" width="9.140625" style="1"/>
  </cols>
  <sheetData>
    <row r="1" spans="1:16" x14ac:dyDescent="0.2">
      <c r="K1" s="44"/>
      <c r="L1" s="44"/>
    </row>
    <row r="3" spans="1:16" ht="63.75" customHeight="1" x14ac:dyDescent="0.2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6" ht="15.7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6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6" ht="27.75" customHeight="1" x14ac:dyDescent="0.2">
      <c r="A6" s="47" t="s">
        <v>1</v>
      </c>
      <c r="B6" s="50" t="s">
        <v>2</v>
      </c>
      <c r="C6" s="50"/>
      <c r="D6" s="50"/>
      <c r="E6" s="50"/>
      <c r="F6" s="50"/>
      <c r="G6" s="50" t="s">
        <v>3</v>
      </c>
      <c r="H6" s="50"/>
      <c r="I6" s="50"/>
      <c r="J6" s="50"/>
      <c r="K6" s="50"/>
      <c r="L6" s="51" t="s">
        <v>4</v>
      </c>
    </row>
    <row r="7" spans="1:16" x14ac:dyDescent="0.2">
      <c r="A7" s="48"/>
      <c r="B7" s="54" t="s">
        <v>5</v>
      </c>
      <c r="C7" s="50" t="s">
        <v>6</v>
      </c>
      <c r="D7" s="50"/>
      <c r="E7" s="50"/>
      <c r="F7" s="50"/>
      <c r="G7" s="54" t="s">
        <v>5</v>
      </c>
      <c r="H7" s="50" t="s">
        <v>6</v>
      </c>
      <c r="I7" s="50"/>
      <c r="J7" s="50"/>
      <c r="K7" s="50"/>
      <c r="L7" s="52"/>
    </row>
    <row r="8" spans="1:16" ht="51" x14ac:dyDescent="0.2">
      <c r="A8" s="49"/>
      <c r="B8" s="54"/>
      <c r="C8" s="4" t="s">
        <v>7</v>
      </c>
      <c r="D8" s="4" t="s">
        <v>8</v>
      </c>
      <c r="E8" s="4" t="s">
        <v>9</v>
      </c>
      <c r="F8" s="4" t="s">
        <v>10</v>
      </c>
      <c r="G8" s="54"/>
      <c r="H8" s="4" t="s">
        <v>7</v>
      </c>
      <c r="I8" s="4" t="s">
        <v>8</v>
      </c>
      <c r="J8" s="4" t="s">
        <v>9</v>
      </c>
      <c r="K8" s="4" t="s">
        <v>10</v>
      </c>
      <c r="L8" s="53"/>
    </row>
    <row r="9" spans="1:16" ht="15" customHeight="1" x14ac:dyDescent="0.2">
      <c r="A9" s="5" t="s">
        <v>11</v>
      </c>
      <c r="B9" s="6">
        <f>SUM(C9:F9)</f>
        <v>13.9</v>
      </c>
      <c r="C9" s="7">
        <v>2</v>
      </c>
      <c r="D9" s="7">
        <v>10.9</v>
      </c>
      <c r="E9" s="7">
        <v>1</v>
      </c>
      <c r="F9" s="8"/>
      <c r="G9" s="9">
        <f>SUM(H9:K9)</f>
        <v>12792.999999999998</v>
      </c>
      <c r="H9" s="10">
        <v>3375.4</v>
      </c>
      <c r="I9" s="10">
        <v>8835.2999999999993</v>
      </c>
      <c r="J9" s="10">
        <v>582.29999999999995</v>
      </c>
      <c r="K9" s="10"/>
      <c r="L9" s="11"/>
      <c r="M9" s="12">
        <f t="shared" ref="M9:O11" si="0">H9/C9/12</f>
        <v>140.64166666666668</v>
      </c>
      <c r="N9" s="12">
        <f t="shared" si="0"/>
        <v>67.548165137614674</v>
      </c>
      <c r="O9" s="12">
        <f t="shared" si="0"/>
        <v>48.524999999999999</v>
      </c>
      <c r="P9" s="12"/>
    </row>
    <row r="10" spans="1:16" ht="15" customHeight="1" x14ac:dyDescent="0.2">
      <c r="A10" s="5" t="s">
        <v>12</v>
      </c>
      <c r="B10" s="6">
        <f>SUM(C10:F10)</f>
        <v>10.9</v>
      </c>
      <c r="C10" s="10">
        <v>2</v>
      </c>
      <c r="D10" s="10">
        <v>7</v>
      </c>
      <c r="E10" s="10">
        <v>1.9</v>
      </c>
      <c r="F10" s="13"/>
      <c r="G10" s="9">
        <f t="shared" ref="G10:G14" si="1">SUM(H10:K10)</f>
        <v>8342.6</v>
      </c>
      <c r="H10" s="10">
        <v>2806.2</v>
      </c>
      <c r="I10" s="10">
        <v>4999.3</v>
      </c>
      <c r="J10" s="10">
        <v>537.1</v>
      </c>
      <c r="K10" s="10"/>
      <c r="L10" s="11"/>
      <c r="M10" s="12">
        <f t="shared" si="0"/>
        <v>116.925</v>
      </c>
      <c r="N10" s="12">
        <f t="shared" si="0"/>
        <v>59.515476190476193</v>
      </c>
      <c r="O10" s="12">
        <f t="shared" si="0"/>
        <v>23.557017543859654</v>
      </c>
      <c r="P10" s="12"/>
    </row>
    <row r="11" spans="1:16" hidden="1" x14ac:dyDescent="0.2">
      <c r="A11" s="14" t="s">
        <v>13</v>
      </c>
      <c r="B11" s="15">
        <f t="shared" ref="B11:B13" si="2">SUM(C11:F11)</f>
        <v>113</v>
      </c>
      <c r="C11" s="13">
        <v>1</v>
      </c>
      <c r="D11" s="13">
        <v>106.7</v>
      </c>
      <c r="E11" s="13">
        <v>5.3</v>
      </c>
      <c r="F11" s="13"/>
      <c r="G11" s="16">
        <f t="shared" si="1"/>
        <v>93301.400000000009</v>
      </c>
      <c r="H11" s="10">
        <v>2937.6</v>
      </c>
      <c r="I11" s="10">
        <v>87483.6</v>
      </c>
      <c r="J11" s="10">
        <v>2880.2</v>
      </c>
      <c r="K11" s="10"/>
      <c r="L11" s="11"/>
      <c r="M11" s="12">
        <f t="shared" si="0"/>
        <v>244.79999999999998</v>
      </c>
      <c r="N11" s="12">
        <f t="shared" si="0"/>
        <v>68.325210871602636</v>
      </c>
      <c r="O11" s="12">
        <f t="shared" si="0"/>
        <v>45.286163522012579</v>
      </c>
      <c r="P11" s="12"/>
    </row>
    <row r="12" spans="1:16" hidden="1" x14ac:dyDescent="0.2">
      <c r="A12" s="14" t="s">
        <v>14</v>
      </c>
      <c r="B12" s="15">
        <f t="shared" si="2"/>
        <v>11.8</v>
      </c>
      <c r="C12" s="13"/>
      <c r="D12" s="13">
        <v>11.8</v>
      </c>
      <c r="E12" s="13"/>
      <c r="F12" s="13"/>
      <c r="G12" s="17">
        <f t="shared" si="1"/>
        <v>7842.4</v>
      </c>
      <c r="H12" s="10"/>
      <c r="I12" s="10">
        <v>7842.4</v>
      </c>
      <c r="J12" s="10"/>
      <c r="K12" s="10"/>
      <c r="L12" s="11"/>
      <c r="M12" s="12"/>
      <c r="N12" s="12">
        <f>I12/D12/12</f>
        <v>55.384180790960443</v>
      </c>
      <c r="O12" s="12"/>
      <c r="P12" s="12"/>
    </row>
    <row r="13" spans="1:16" hidden="1" x14ac:dyDescent="0.2">
      <c r="A13" s="14" t="s">
        <v>15</v>
      </c>
      <c r="B13" s="15">
        <f t="shared" si="2"/>
        <v>36.200000000000003</v>
      </c>
      <c r="C13" s="13"/>
      <c r="D13" s="13"/>
      <c r="E13" s="13"/>
      <c r="F13" s="13">
        <v>36.200000000000003</v>
      </c>
      <c r="G13" s="17">
        <f t="shared" si="1"/>
        <v>13854.8</v>
      </c>
      <c r="H13" s="10"/>
      <c r="I13" s="10"/>
      <c r="J13" s="10"/>
      <c r="K13" s="10">
        <v>13854.8</v>
      </c>
      <c r="L13" s="11"/>
      <c r="M13" s="12"/>
      <c r="N13" s="12"/>
      <c r="O13" s="12"/>
      <c r="P13" s="12">
        <f>K13/F13/12</f>
        <v>31.894106813996313</v>
      </c>
    </row>
    <row r="14" spans="1:16" hidden="1" x14ac:dyDescent="0.2">
      <c r="A14" s="14" t="s">
        <v>16</v>
      </c>
      <c r="B14" s="15">
        <f>SUM(C14:F14)</f>
        <v>14</v>
      </c>
      <c r="C14" s="13"/>
      <c r="D14" s="13"/>
      <c r="E14" s="13"/>
      <c r="F14" s="13">
        <v>14</v>
      </c>
      <c r="G14" s="17">
        <f t="shared" si="1"/>
        <v>4699.1000000000004</v>
      </c>
      <c r="H14" s="10"/>
      <c r="I14" s="10"/>
      <c r="J14" s="10"/>
      <c r="K14" s="10">
        <v>4699.1000000000004</v>
      </c>
      <c r="L14" s="11"/>
      <c r="M14" s="12"/>
      <c r="N14" s="12"/>
      <c r="O14" s="12"/>
      <c r="P14" s="12">
        <f>K14/F14/12</f>
        <v>27.970833333333335</v>
      </c>
    </row>
    <row r="15" spans="1:16" ht="15" customHeight="1" x14ac:dyDescent="0.2">
      <c r="A15" s="5" t="s">
        <v>17</v>
      </c>
      <c r="B15" s="18">
        <f>SUM(C15:F15)</f>
        <v>175</v>
      </c>
      <c r="C15" s="19">
        <f>SUM(C11:C14)</f>
        <v>1</v>
      </c>
      <c r="D15" s="19">
        <f>SUM(D11:D14)</f>
        <v>118.5</v>
      </c>
      <c r="E15" s="19">
        <f>SUM(E11:E14)</f>
        <v>5.3</v>
      </c>
      <c r="F15" s="19">
        <f>SUM(F11:F14)</f>
        <v>50.2</v>
      </c>
      <c r="G15" s="18">
        <f t="shared" ref="G15" si="3">SUM(G11:G14)</f>
        <v>119697.70000000001</v>
      </c>
      <c r="H15" s="19">
        <f>SUM(H11:H14)</f>
        <v>2937.6</v>
      </c>
      <c r="I15" s="19">
        <f>SUM(I11:I14)</f>
        <v>95326</v>
      </c>
      <c r="J15" s="19">
        <f>SUM(J11:J14)</f>
        <v>2880.2</v>
      </c>
      <c r="K15" s="19">
        <f t="shared" ref="K15" si="4">SUM(K11:K14)</f>
        <v>18553.900000000001</v>
      </c>
      <c r="L15" s="11"/>
      <c r="M15" s="12">
        <f>H15/C15/12</f>
        <v>244.79999999999998</v>
      </c>
      <c r="N15" s="12">
        <f>I15/D15/12</f>
        <v>67.036568213783411</v>
      </c>
      <c r="O15" s="12">
        <f>J15/E15/12</f>
        <v>45.286163522012579</v>
      </c>
      <c r="P15" s="12">
        <f>K15/F15/12</f>
        <v>30.799966799468791</v>
      </c>
    </row>
    <row r="16" spans="1:16" ht="15" customHeight="1" x14ac:dyDescent="0.2">
      <c r="A16" s="5" t="s">
        <v>18</v>
      </c>
      <c r="B16" s="18">
        <f t="shared" ref="B16:B24" si="5">SUM(C16:F16)</f>
        <v>22.5</v>
      </c>
      <c r="C16" s="19"/>
      <c r="D16" s="19">
        <v>17.899999999999999</v>
      </c>
      <c r="E16" s="19">
        <v>4.5999999999999996</v>
      </c>
      <c r="F16" s="19"/>
      <c r="G16" s="18">
        <f t="shared" ref="G16:G24" si="6">SUM(H16:K16)</f>
        <v>15911</v>
      </c>
      <c r="H16" s="19"/>
      <c r="I16" s="19">
        <v>13666</v>
      </c>
      <c r="J16" s="19">
        <v>2245</v>
      </c>
      <c r="K16" s="19"/>
      <c r="L16" s="11"/>
      <c r="M16" s="12"/>
      <c r="N16" s="12">
        <f t="shared" ref="N16:O22" si="7">I16/D16/12</f>
        <v>63.621973929236503</v>
      </c>
      <c r="O16" s="12">
        <f t="shared" si="7"/>
        <v>40.670289855072468</v>
      </c>
      <c r="P16" s="12"/>
    </row>
    <row r="17" spans="1:17" ht="15" customHeight="1" x14ac:dyDescent="0.2">
      <c r="A17" s="5" t="s">
        <v>19</v>
      </c>
      <c r="B17" s="18">
        <f>SUM(C17:F17)</f>
        <v>122.7</v>
      </c>
      <c r="C17" s="19"/>
      <c r="D17" s="19">
        <v>3</v>
      </c>
      <c r="E17" s="19">
        <v>4</v>
      </c>
      <c r="F17" s="19">
        <v>115.7</v>
      </c>
      <c r="G17" s="18">
        <f t="shared" si="6"/>
        <v>60364.9</v>
      </c>
      <c r="H17" s="19"/>
      <c r="I17" s="19">
        <v>2696.2</v>
      </c>
      <c r="J17" s="19">
        <v>1863.7</v>
      </c>
      <c r="K17" s="19">
        <f>54146.2+1658.8</f>
        <v>55805</v>
      </c>
      <c r="L17" s="11"/>
      <c r="M17" s="12"/>
      <c r="N17" s="12">
        <f t="shared" si="7"/>
        <v>74.894444444444431</v>
      </c>
      <c r="O17" s="12">
        <f t="shared" si="7"/>
        <v>38.827083333333334</v>
      </c>
      <c r="P17" s="12">
        <f>K17/F17/12</f>
        <v>40.193748199366176</v>
      </c>
    </row>
    <row r="18" spans="1:17" ht="15" customHeight="1" x14ac:dyDescent="0.2">
      <c r="A18" s="20" t="s">
        <v>20</v>
      </c>
      <c r="B18" s="18">
        <f t="shared" si="5"/>
        <v>48.2</v>
      </c>
      <c r="C18" s="19"/>
      <c r="D18" s="19">
        <v>12</v>
      </c>
      <c r="E18" s="19">
        <v>1.2</v>
      </c>
      <c r="F18" s="19">
        <v>35</v>
      </c>
      <c r="G18" s="18">
        <f t="shared" si="6"/>
        <v>26572</v>
      </c>
      <c r="H18" s="19"/>
      <c r="I18" s="19">
        <v>9289.5</v>
      </c>
      <c r="J18" s="19">
        <v>805.1</v>
      </c>
      <c r="K18" s="19">
        <v>16477.400000000001</v>
      </c>
      <c r="L18" s="11"/>
      <c r="M18" s="12"/>
      <c r="N18" s="12">
        <f t="shared" si="7"/>
        <v>64.510416666666671</v>
      </c>
      <c r="O18" s="12">
        <f t="shared" si="7"/>
        <v>55.909722222222229</v>
      </c>
      <c r="P18" s="12">
        <f>K18/F18/12</f>
        <v>39.231904761904765</v>
      </c>
    </row>
    <row r="19" spans="1:17" ht="15" customHeight="1" x14ac:dyDescent="0.2">
      <c r="A19" s="5" t="s">
        <v>21</v>
      </c>
      <c r="B19" s="18">
        <f t="shared" si="5"/>
        <v>33.200000000000003</v>
      </c>
      <c r="C19" s="19"/>
      <c r="D19" s="19">
        <v>19.399999999999999</v>
      </c>
      <c r="E19" s="19">
        <v>1.8</v>
      </c>
      <c r="F19" s="19">
        <v>12</v>
      </c>
      <c r="G19" s="18">
        <f t="shared" si="6"/>
        <v>24816.9</v>
      </c>
      <c r="H19" s="19"/>
      <c r="I19" s="19">
        <v>15598.5</v>
      </c>
      <c r="J19" s="19">
        <v>1367.5</v>
      </c>
      <c r="K19" s="19">
        <v>7850.9</v>
      </c>
      <c r="L19" s="11"/>
      <c r="M19" s="12"/>
      <c r="N19" s="12">
        <f t="shared" si="7"/>
        <v>67.003865979381445</v>
      </c>
      <c r="O19" s="12">
        <f t="shared" si="7"/>
        <v>63.310185185185183</v>
      </c>
      <c r="P19" s="12">
        <f>K19/F19/12</f>
        <v>54.520138888888887</v>
      </c>
    </row>
    <row r="20" spans="1:17" ht="15" customHeight="1" x14ac:dyDescent="0.2">
      <c r="A20" s="5" t="s">
        <v>22</v>
      </c>
      <c r="B20" s="18">
        <f t="shared" si="5"/>
        <v>38.1</v>
      </c>
      <c r="C20" s="19"/>
      <c r="D20" s="19">
        <v>36</v>
      </c>
      <c r="E20" s="19">
        <v>2.1</v>
      </c>
      <c r="F20" s="19"/>
      <c r="G20" s="18">
        <f t="shared" si="6"/>
        <v>26350.5</v>
      </c>
      <c r="H20" s="19"/>
      <c r="I20" s="19">
        <v>25300.3</v>
      </c>
      <c r="J20" s="19">
        <v>1050.2</v>
      </c>
      <c r="K20" s="19"/>
      <c r="L20" s="11"/>
      <c r="M20" s="12"/>
      <c r="N20" s="12">
        <f t="shared" si="7"/>
        <v>58.565509259259251</v>
      </c>
      <c r="O20" s="12">
        <f t="shared" si="7"/>
        <v>41.67460317460317</v>
      </c>
      <c r="P20" s="12"/>
    </row>
    <row r="21" spans="1:17" ht="15" customHeight="1" x14ac:dyDescent="0.2">
      <c r="A21" s="5" t="s">
        <v>23</v>
      </c>
      <c r="B21" s="18">
        <f t="shared" si="5"/>
        <v>282.90000000000003</v>
      </c>
      <c r="C21" s="19"/>
      <c r="D21" s="19">
        <v>4</v>
      </c>
      <c r="E21" s="19">
        <v>4.8</v>
      </c>
      <c r="F21" s="19">
        <v>274.10000000000002</v>
      </c>
      <c r="G21" s="18">
        <f t="shared" si="6"/>
        <v>156245.19999999998</v>
      </c>
      <c r="H21" s="19"/>
      <c r="I21" s="19">
        <v>4272.6000000000004</v>
      </c>
      <c r="J21" s="19">
        <v>3356</v>
      </c>
      <c r="K21" s="19">
        <f>148428.3+188.3</f>
        <v>148616.59999999998</v>
      </c>
      <c r="L21" s="11"/>
      <c r="M21" s="12"/>
      <c r="N21" s="12">
        <f t="shared" si="7"/>
        <v>89.012500000000003</v>
      </c>
      <c r="O21" s="12">
        <f t="shared" si="7"/>
        <v>58.263888888888893</v>
      </c>
      <c r="P21" s="12">
        <f>K21/F21/12</f>
        <v>45.18320564270946</v>
      </c>
    </row>
    <row r="22" spans="1:17" s="23" customFormat="1" ht="15" customHeight="1" x14ac:dyDescent="0.2">
      <c r="A22" s="5" t="s">
        <v>24</v>
      </c>
      <c r="B22" s="21">
        <f t="shared" si="5"/>
        <v>3410.2</v>
      </c>
      <c r="C22" s="19"/>
      <c r="D22" s="19">
        <v>21.8</v>
      </c>
      <c r="E22" s="19">
        <v>2.4</v>
      </c>
      <c r="F22" s="19">
        <v>3386</v>
      </c>
      <c r="G22" s="21">
        <f t="shared" si="6"/>
        <v>1621334.3</v>
      </c>
      <c r="H22" s="19"/>
      <c r="I22" s="19">
        <v>16914.7</v>
      </c>
      <c r="J22" s="19">
        <v>2200.6</v>
      </c>
      <c r="K22" s="19">
        <v>1602219</v>
      </c>
      <c r="L22" s="22"/>
      <c r="M22" s="12"/>
      <c r="N22" s="12">
        <f t="shared" si="7"/>
        <v>64.658639143730895</v>
      </c>
      <c r="O22" s="12">
        <f t="shared" si="7"/>
        <v>76.409722222222214</v>
      </c>
      <c r="P22" s="12">
        <f>K22/F22/12</f>
        <v>39.432442409923212</v>
      </c>
      <c r="Q22" s="1"/>
    </row>
    <row r="23" spans="1:17" ht="15" customHeight="1" x14ac:dyDescent="0.2">
      <c r="A23" s="5" t="s">
        <v>25</v>
      </c>
      <c r="B23" s="18">
        <f t="shared" si="5"/>
        <v>4</v>
      </c>
      <c r="C23" s="19"/>
      <c r="D23" s="19">
        <v>4</v>
      </c>
      <c r="E23" s="19"/>
      <c r="F23" s="19"/>
      <c r="G23" s="18">
        <f t="shared" si="6"/>
        <v>3019.6</v>
      </c>
      <c r="H23" s="19"/>
      <c r="I23" s="19">
        <v>3019.6</v>
      </c>
      <c r="J23" s="19"/>
      <c r="K23" s="19"/>
      <c r="L23" s="11"/>
      <c r="M23" s="12"/>
      <c r="N23" s="12">
        <f>I23/D23/12</f>
        <v>62.908333333333331</v>
      </c>
      <c r="O23" s="12"/>
      <c r="P23" s="12"/>
    </row>
    <row r="24" spans="1:17" ht="15" customHeight="1" x14ac:dyDescent="0.2">
      <c r="A24" s="5" t="s">
        <v>26</v>
      </c>
      <c r="B24" s="18">
        <f t="shared" si="5"/>
        <v>105.10000000000001</v>
      </c>
      <c r="C24" s="19"/>
      <c r="D24" s="19">
        <v>33.200000000000003</v>
      </c>
      <c r="E24" s="19">
        <v>2.5</v>
      </c>
      <c r="F24" s="19">
        <f>61.4+8</f>
        <v>69.400000000000006</v>
      </c>
      <c r="G24" s="18">
        <f t="shared" si="6"/>
        <v>57949.1</v>
      </c>
      <c r="H24" s="19"/>
      <c r="I24" s="19">
        <v>24548.400000000001</v>
      </c>
      <c r="J24" s="19">
        <v>1350.1</v>
      </c>
      <c r="K24" s="19">
        <f>31728+322.6</f>
        <v>32050.6</v>
      </c>
      <c r="L24" s="11"/>
      <c r="M24" s="12"/>
      <c r="N24" s="12">
        <f>I24/D24/12</f>
        <v>61.617469879518069</v>
      </c>
      <c r="O24" s="12">
        <f>J24/E24/12</f>
        <v>45.00333333333333</v>
      </c>
      <c r="P24" s="12">
        <f>K24/F24/12</f>
        <v>38.485350624399608</v>
      </c>
    </row>
    <row r="25" spans="1:17" s="27" customFormat="1" x14ac:dyDescent="0.2">
      <c r="A25" s="24" t="s">
        <v>27</v>
      </c>
      <c r="B25" s="25">
        <f t="shared" ref="B25:K25" si="8">SUM(B15+B16+B17+B18+B19+B20+B21+B22+B23+B24)+B9+B10</f>
        <v>4266.7</v>
      </c>
      <c r="C25" s="25">
        <f t="shared" si="8"/>
        <v>5</v>
      </c>
      <c r="D25" s="25">
        <f t="shared" si="8"/>
        <v>287.7</v>
      </c>
      <c r="E25" s="25">
        <f t="shared" si="8"/>
        <v>31.599999999999998</v>
      </c>
      <c r="F25" s="25">
        <f t="shared" si="8"/>
        <v>3942.4</v>
      </c>
      <c r="G25" s="25">
        <f t="shared" si="8"/>
        <v>2133396.8000000003</v>
      </c>
      <c r="H25" s="25">
        <f t="shared" si="8"/>
        <v>9119.2000000000007</v>
      </c>
      <c r="I25" s="25">
        <f t="shared" si="8"/>
        <v>224466.4</v>
      </c>
      <c r="J25" s="25">
        <f t="shared" si="8"/>
        <v>18237.8</v>
      </c>
      <c r="K25" s="25">
        <f t="shared" si="8"/>
        <v>1881573.4000000001</v>
      </c>
      <c r="L25" s="26"/>
      <c r="M25" s="12">
        <f>H25/C25/12</f>
        <v>151.98666666666668</v>
      </c>
      <c r="N25" s="12">
        <f>I25/D25/12</f>
        <v>65.017495075889244</v>
      </c>
      <c r="O25" s="12">
        <f>J25/E25/12</f>
        <v>48.095464135021096</v>
      </c>
      <c r="P25" s="12">
        <f>K25/F25/12</f>
        <v>39.772165009469695</v>
      </c>
      <c r="Q25" s="1"/>
    </row>
    <row r="26" spans="1:17" ht="9" hidden="1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O26" s="29" t="e">
        <f t="shared" ref="O26:O29" si="9">J26/E26/6</f>
        <v>#DIV/0!</v>
      </c>
    </row>
    <row r="27" spans="1:17" hidden="1" x14ac:dyDescent="0.2">
      <c r="A27" s="30" t="s">
        <v>28</v>
      </c>
      <c r="B27" s="28"/>
      <c r="C27" s="28"/>
      <c r="D27" s="28"/>
      <c r="E27" s="28"/>
      <c r="F27" s="28"/>
      <c r="G27" s="28"/>
      <c r="H27" s="39" t="s">
        <v>29</v>
      </c>
      <c r="I27" s="39"/>
      <c r="J27" s="39"/>
      <c r="K27" s="39"/>
      <c r="L27" s="39"/>
      <c r="O27" s="29" t="e">
        <f t="shared" si="9"/>
        <v>#DIV/0!</v>
      </c>
    </row>
    <row r="28" spans="1:17" ht="14.25" hidden="1" x14ac:dyDescent="0.2">
      <c r="A28" s="40" t="s">
        <v>30</v>
      </c>
      <c r="B28" s="40"/>
      <c r="C28" s="40"/>
      <c r="D28" s="40"/>
      <c r="E28" s="40"/>
      <c r="F28" s="40"/>
      <c r="G28" s="40"/>
      <c r="H28" s="40"/>
      <c r="I28" s="40"/>
      <c r="J28" s="31"/>
      <c r="K28" s="31"/>
      <c r="O28" s="29" t="e">
        <f t="shared" si="9"/>
        <v>#DIV/0!</v>
      </c>
    </row>
    <row r="29" spans="1:17" ht="28.5" hidden="1" x14ac:dyDescent="0.2">
      <c r="A29" s="32" t="s">
        <v>31</v>
      </c>
      <c r="B29" s="41" t="s">
        <v>32</v>
      </c>
      <c r="C29" s="41"/>
      <c r="D29" s="41"/>
      <c r="E29" s="41"/>
      <c r="F29" s="41"/>
      <c r="G29" s="41"/>
      <c r="H29" s="41"/>
      <c r="I29" s="41"/>
      <c r="J29" s="41"/>
      <c r="K29" s="41"/>
      <c r="O29" s="29" t="e">
        <f t="shared" si="9"/>
        <v>#DIV/0!</v>
      </c>
    </row>
    <row r="30" spans="1:17" ht="14.25" x14ac:dyDescent="0.2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7" ht="30" x14ac:dyDescent="0.2">
      <c r="A31" s="34" t="s">
        <v>33</v>
      </c>
      <c r="B31" s="42" t="s">
        <v>32</v>
      </c>
      <c r="C31" s="42"/>
      <c r="D31" s="42"/>
      <c r="E31" s="42"/>
      <c r="F31" s="42"/>
      <c r="G31" s="42"/>
      <c r="H31" s="42"/>
      <c r="I31" s="42"/>
      <c r="J31" s="42"/>
      <c r="K31" s="42"/>
    </row>
    <row r="32" spans="1:17" ht="14.25" x14ac:dyDescent="0.2">
      <c r="A32" s="35"/>
      <c r="B32" s="31"/>
      <c r="C32" s="31"/>
      <c r="D32" s="31"/>
      <c r="E32" s="31"/>
      <c r="F32" s="31"/>
      <c r="G32" s="31"/>
      <c r="H32" s="31"/>
      <c r="I32" s="31"/>
      <c r="J32" s="31"/>
      <c r="K32" s="31"/>
    </row>
    <row r="33" spans="1:11" x14ac:dyDescent="0.2">
      <c r="A33" s="36"/>
      <c r="B33" s="3"/>
      <c r="C33" s="3"/>
      <c r="D33" s="3"/>
      <c r="E33" s="43"/>
      <c r="F33" s="43"/>
      <c r="G33" s="43"/>
      <c r="H33" s="3"/>
      <c r="I33" s="3"/>
      <c r="J33" s="3"/>
      <c r="K33" s="3"/>
    </row>
    <row r="34" spans="1:11" x14ac:dyDescent="0.2">
      <c r="A34" s="37" t="s">
        <v>34</v>
      </c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38" t="s">
        <v>35</v>
      </c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38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</sheetData>
  <mergeCells count="15">
    <mergeCell ref="K1:L1"/>
    <mergeCell ref="A3:K3"/>
    <mergeCell ref="A6:A8"/>
    <mergeCell ref="B6:F6"/>
    <mergeCell ref="G6:K6"/>
    <mergeCell ref="L6:L8"/>
    <mergeCell ref="B7:B8"/>
    <mergeCell ref="C7:F7"/>
    <mergeCell ref="G7:G8"/>
    <mergeCell ref="H7:K7"/>
    <mergeCell ref="H27:L27"/>
    <mergeCell ref="A28:I28"/>
    <mergeCell ref="B29:K29"/>
    <mergeCell ref="B31:K31"/>
    <mergeCell ref="E33:G33"/>
  </mergeCells>
  <pageMargins left="0.70866141732283472" right="0.31496062992125984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01.01.2025</vt:lpstr>
      <vt:lpstr>'01.01.2025'!Область_печати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СагдаковаАД</dc:creator>
  <cp:lastModifiedBy>СагдаковаАД</cp:lastModifiedBy>
  <dcterms:created xsi:type="dcterms:W3CDTF">2025-01-21T06:23:38Z</dcterms:created>
  <dcterms:modified xsi:type="dcterms:W3CDTF">2025-01-21T06:25:16Z</dcterms:modified>
</cp:coreProperties>
</file>